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filterPrivacy="1"/>
  <xr:revisionPtr revIDLastSave="0" documentId="8_{57E8EB9C-8E41-4A7D-B2A7-19428382FE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 Flow" sheetId="1" r:id="rId1"/>
    <sheet name="Cash Flow Chart" sheetId="2" r:id="rId2"/>
  </sheets>
  <definedNames>
    <definedName name="Cash_beginning">'Cash Flow'!$C$9</definedName>
    <definedName name="Cash_minimum">'Cash Flow'!#REF!</definedName>
    <definedName name="Company_name">'Cash Flow'!$B$2</definedName>
    <definedName name="Feb_22">CashOnHand[[#Headers],[Feb-23]]</definedName>
    <definedName name="_xlnm.Print_Titles" localSheetId="0">'Cash Flow'!$8:$8</definedName>
    <definedName name="Start_date">'Cash Flow'!$C$3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 a="1"/>
  <c r="D37" i="2" s="1"/>
  <c r="P23" i="1"/>
  <c r="P17" i="1"/>
  <c r="P36" i="1"/>
  <c r="P20" i="1"/>
  <c r="P21" i="1"/>
  <c r="P22" i="1"/>
  <c r="P24" i="1"/>
  <c r="P25" i="1"/>
  <c r="P26" i="1"/>
  <c r="P27" i="1"/>
  <c r="P28" i="1"/>
  <c r="P29" i="1"/>
  <c r="P30" i="1"/>
  <c r="P31" i="1"/>
  <c r="P32" i="1"/>
  <c r="P33" i="1"/>
  <c r="P34" i="1"/>
  <c r="P35" i="1"/>
  <c r="P37" i="1"/>
  <c r="P38" i="1"/>
  <c r="P39" i="1"/>
  <c r="P40" i="1"/>
  <c r="P41" i="1"/>
  <c r="P42" i="1"/>
  <c r="P43" i="1"/>
  <c r="P44" i="1"/>
  <c r="P12" i="1"/>
  <c r="P13" i="1"/>
  <c r="P14" i="1"/>
  <c r="P15" i="1"/>
  <c r="P16" i="1"/>
  <c r="P47" i="1"/>
  <c r="P48" i="1"/>
  <c r="P49" i="1"/>
  <c r="P50" i="1"/>
  <c r="P51" i="1"/>
  <c r="P56" i="1"/>
  <c r="P57" i="1"/>
  <c r="P58" i="1"/>
  <c r="P59" i="1"/>
  <c r="P60" i="1"/>
  <c r="D45" i="1" l="1"/>
  <c r="D52" i="1" s="1"/>
  <c r="F45" i="1"/>
  <c r="F52" i="1" s="1"/>
  <c r="I45" i="1"/>
  <c r="I52" i="1" s="1"/>
  <c r="P45" i="1" l="1"/>
  <c r="M45" i="1" l="1"/>
  <c r="M52" i="1" s="1"/>
  <c r="N45" i="1"/>
  <c r="N52" i="1" s="1"/>
  <c r="H45" i="1" l="1"/>
  <c r="H52" i="1" s="1"/>
  <c r="G45" i="1" l="1"/>
  <c r="G52" i="1" s="1"/>
  <c r="J45" i="1"/>
  <c r="J52" i="1" s="1"/>
  <c r="L45" i="1"/>
  <c r="L52" i="1" s="1"/>
  <c r="K45" i="1"/>
  <c r="K52" i="1" s="1"/>
  <c r="O45" i="1"/>
  <c r="O52" i="1" s="1"/>
  <c r="E45" i="1"/>
  <c r="E52" i="1" s="1"/>
  <c r="P52" i="1" l="1"/>
  <c r="P6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<sst xmlns="http://schemas.openxmlformats.org/spreadsheetml/2006/main" count="129" uniqueCount="71">
  <si>
    <t xml:space="preserve">Business Income/Expense Report </t>
  </si>
  <si>
    <t>Year 2022</t>
  </si>
  <si>
    <t>Starting date</t>
  </si>
  <si>
    <t>End date</t>
  </si>
  <si>
    <t xml:space="preserve">Full Name: </t>
  </si>
  <si>
    <t xml:space="preserve">SSN# </t>
  </si>
  <si>
    <t xml:space="preserve">Business: </t>
  </si>
  <si>
    <t>Beginning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</si>
  <si>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</si>
  <si>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</si>
  <si>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</si>
  <si>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</si>
  <si>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</si>
  <si>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</si>
  <si>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</si>
  <si>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</si>
  <si>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</si>
  <si>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</si>
  <si>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</si>
  <si>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</si>
  <si>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Total</t>
  </si>
  <si>
    <t>Cash on hand (beginning of month)</t>
  </si>
  <si>
    <t>CASH RECEIPTS</t>
  </si>
  <si>
    <t xml:space="preserve"> </t>
  </si>
  <si>
    <t>Cash sales</t>
  </si>
  <si>
    <t>Returns and allowances</t>
  </si>
  <si>
    <t>Collections on accounts receivable</t>
  </si>
  <si>
    <t>Interest, other income</t>
  </si>
  <si>
    <t>Loan proceeds</t>
  </si>
  <si>
    <t>TOTAL CASH RECEIPTS</t>
  </si>
  <si>
    <t>CASH PAID OUT</t>
  </si>
  <si>
    <t>Advertising</t>
  </si>
  <si>
    <t>Commissions and fees</t>
  </si>
  <si>
    <t>Contract labor</t>
  </si>
  <si>
    <t>Employee benefit programs</t>
  </si>
  <si>
    <t>Insurance (other than health)</t>
  </si>
  <si>
    <t>Interest expense</t>
  </si>
  <si>
    <t>Materials and supplies (in COGS)</t>
  </si>
  <si>
    <t>Meals and entertainment</t>
  </si>
  <si>
    <t>Mortgage interest</t>
  </si>
  <si>
    <t>Office expense</t>
  </si>
  <si>
    <t>Other interest expense</t>
  </si>
  <si>
    <t>Pension and profit-sharing plan</t>
  </si>
  <si>
    <t>Purchases for resale</t>
  </si>
  <si>
    <t>Rent or lease</t>
  </si>
  <si>
    <t>Rent or lease: vehicles, equipment</t>
  </si>
  <si>
    <t>Repairs and maintenance</t>
  </si>
  <si>
    <t>Supplies (not in COGS)</t>
  </si>
  <si>
    <t>Taxes and licenses</t>
  </si>
  <si>
    <t>Travel</t>
  </si>
  <si>
    <t>Utilities</t>
  </si>
  <si>
    <t>Wages (less emp. credits)</t>
  </si>
  <si>
    <t>Other expenses</t>
  </si>
  <si>
    <t>Miscellaneous</t>
  </si>
  <si>
    <t>SUBTOTAL</t>
  </si>
  <si>
    <t>Loan principal payment</t>
  </si>
  <si>
    <t>Capital purchases</t>
  </si>
  <si>
    <t>Other startup costs</t>
  </si>
  <si>
    <t>To reserve and/or escrow</t>
  </si>
  <si>
    <t>Owners' withdrawal</t>
  </si>
  <si>
    <t>TOTAL CASH PAID OUT</t>
  </si>
  <si>
    <t>Cash on hand (end of month)</t>
  </si>
  <si>
    <t>OTHER OPERATING DATA</t>
  </si>
  <si>
    <t>Sales volume (dollars)</t>
  </si>
  <si>
    <t>Accounts receivable balance</t>
  </si>
  <si>
    <t>Bad debt balance</t>
  </si>
  <si>
    <t>Inventory on hand</t>
  </si>
  <si>
    <t>Accounts payable balance</t>
  </si>
  <si>
    <t>Depreciation</t>
  </si>
  <si>
    <t>Combination chart showing Cash on Hand Minimum Alert and Cash Flow Projection is in this cell.</t>
  </si>
  <si>
    <t>Cash balance alert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</si>
</sst>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mmmm"/>
    <numFmt numFmtId="165" formatCode="&quot;$&quot;#,##0"/>
  </numFmts>
  <fonts count="15"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"/>
      <color theme="0"/>
      <name val="Arial"/>
      <family val="2"/>
      <scheme val="minor"/>
    </font>
    <font>
      <b/>
      <sz val="14"/>
      <color theme="1" tint="0.249977111117893"/>
      <name val="Arial"/>
      <family val="2"/>
      <scheme val="major"/>
    </font>
    <font>
      <b/>
      <sz val="8"/>
      <color theme="0"/>
      <name val="Arial"/>
      <family val="2"/>
      <scheme val="minor"/>
    </font>
    <font>
      <b/>
      <sz val="8"/>
      <color theme="0" tint="-0.249977111117893"/>
      <name val="Arial"/>
      <family val="2"/>
      <scheme val="minor"/>
    </font>
    <font>
      <sz val="8"/>
      <color theme="0" tint="-0.24997711111789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44" fontId="1" fillId="0" borderId="0" applyFont="0" applyFill="0" applyBorder="0" applyAlignment="0" applyProtection="0"/>
  </cellStyleXfs>
  <cellXfs count="68">
    <xf numFmtId="0" fontId="0" fillId="0" borderId="0" xfId="0">
      <alignment wrapText="1"/>
    </xf>
    <xf numFmtId="0" fontId="3" fillId="0" borderId="0" xfId="0" applyFont="1" applyAlignment="1"/>
    <xf numFmtId="0" fontId="4" fillId="0" borderId="0" xfId="0" applyFont="1">
      <alignment wrapText="1"/>
    </xf>
    <xf numFmtId="3" fontId="3" fillId="0" borderId="4" xfId="0" applyNumberFormat="1" applyFont="1" applyBorder="1" applyProtection="1">
      <alignment wrapText="1"/>
      <protection locked="0"/>
    </xf>
    <xf numFmtId="0" fontId="5" fillId="0" borderId="0" xfId="0" applyFont="1" applyAlignment="1"/>
    <xf numFmtId="0" fontId="6" fillId="0" borderId="0" xfId="0" applyFont="1">
      <alignment wrapText="1"/>
    </xf>
    <xf numFmtId="0" fontId="3" fillId="0" borderId="0" xfId="0" applyFont="1">
      <alignment wrapText="1"/>
    </xf>
    <xf numFmtId="3" fontId="3" fillId="2" borderId="5" xfId="0" applyNumberFormat="1" applyFont="1" applyFill="1" applyBorder="1">
      <alignment wrapText="1"/>
    </xf>
    <xf numFmtId="3" fontId="8" fillId="0" borderId="0" xfId="0" applyNumberFormat="1" applyFont="1" applyAlignment="1"/>
    <xf numFmtId="3" fontId="3" fillId="3" borderId="5" xfId="0" applyNumberFormat="1" applyFont="1" applyFill="1" applyBorder="1">
      <alignment wrapText="1"/>
    </xf>
    <xf numFmtId="3" fontId="3" fillId="0" borderId="0" xfId="0" applyNumberFormat="1" applyFont="1">
      <alignment wrapText="1"/>
    </xf>
    <xf numFmtId="3" fontId="3" fillId="3" borderId="3" xfId="0" applyNumberFormat="1" applyFont="1" applyFill="1" applyBorder="1">
      <alignment wrapText="1"/>
    </xf>
    <xf numFmtId="3" fontId="3" fillId="2" borderId="6" xfId="0" applyNumberFormat="1" applyFont="1" applyFill="1" applyBorder="1">
      <alignment wrapText="1"/>
    </xf>
    <xf numFmtId="3" fontId="3" fillId="0" borderId="7" xfId="0" applyNumberFormat="1" applyFont="1" applyBorder="1" applyProtection="1">
      <alignment wrapText="1"/>
      <protection locked="0"/>
    </xf>
    <xf numFmtId="0" fontId="3" fillId="0" borderId="2" xfId="0" applyFont="1" applyBorder="1">
      <alignment wrapText="1"/>
    </xf>
    <xf numFmtId="3" fontId="3" fillId="4" borderId="3" xfId="0" applyNumberFormat="1" applyFont="1" applyFill="1" applyBorder="1">
      <alignment wrapText="1"/>
    </xf>
    <xf numFmtId="0" fontId="3" fillId="4" borderId="4" xfId="0" applyFont="1" applyFill="1" applyBorder="1">
      <alignment wrapText="1"/>
    </xf>
    <xf numFmtId="0" fontId="3" fillId="2" borderId="5" xfId="0" applyFont="1" applyFill="1" applyBorder="1">
      <alignment wrapText="1"/>
    </xf>
    <xf numFmtId="3" fontId="3" fillId="3" borderId="6" xfId="0" applyNumberFormat="1" applyFont="1" applyFill="1" applyBorder="1">
      <alignment wrapText="1"/>
    </xf>
    <xf numFmtId="3" fontId="3" fillId="0" borderId="5" xfId="0" applyNumberFormat="1" applyFont="1" applyBorder="1" applyProtection="1">
      <alignment wrapText="1"/>
      <protection locked="0"/>
    </xf>
    <xf numFmtId="0" fontId="11" fillId="2" borderId="6" xfId="0" applyFont="1" applyFill="1" applyBorder="1">
      <alignment wrapText="1"/>
    </xf>
    <xf numFmtId="3" fontId="3" fillId="0" borderId="6" xfId="0" applyNumberFormat="1" applyFont="1" applyBorder="1">
      <alignment wrapText="1"/>
    </xf>
    <xf numFmtId="0" fontId="6" fillId="5" borderId="7" xfId="0" applyFont="1" applyFill="1" applyBorder="1">
      <alignment wrapText="1"/>
    </xf>
    <xf numFmtId="3" fontId="12" fillId="2" borderId="6" xfId="0" applyNumberFormat="1" applyFont="1" applyFill="1" applyBorder="1">
      <alignment wrapText="1"/>
    </xf>
    <xf numFmtId="0" fontId="13" fillId="5" borderId="0" xfId="0" applyFont="1" applyFill="1">
      <alignment wrapText="1"/>
    </xf>
    <xf numFmtId="0" fontId="6" fillId="5" borderId="3" xfId="0" applyFont="1" applyFill="1" applyBorder="1">
      <alignment wrapText="1"/>
    </xf>
    <xf numFmtId="165" fontId="5" fillId="0" borderId="0" xfId="1" applyNumberFormat="1" applyFont="1"/>
    <xf numFmtId="0" fontId="10" fillId="6" borderId="2" xfId="0" applyFont="1" applyFill="1" applyBorder="1" applyAlignment="1">
      <alignment horizontal="center" wrapText="1"/>
    </xf>
    <xf numFmtId="17" fontId="10" fillId="6" borderId="4" xfId="0" applyNumberFormat="1" applyFont="1" applyFill="1" applyBorder="1" applyAlignment="1">
      <alignment horizontal="center" wrapText="1"/>
    </xf>
    <xf numFmtId="164" fontId="10" fillId="6" borderId="3" xfId="0" applyNumberFormat="1" applyFont="1" applyFill="1" applyBorder="1" applyAlignment="1">
      <alignment horizontal="center" wrapText="1"/>
    </xf>
    <xf numFmtId="0" fontId="10" fillId="6" borderId="1" xfId="0" applyFont="1" applyFill="1" applyBorder="1">
      <alignment wrapText="1"/>
    </xf>
    <xf numFmtId="0" fontId="8" fillId="6" borderId="1" xfId="0" applyFont="1" applyFill="1" applyBorder="1">
      <alignment wrapText="1"/>
    </xf>
    <xf numFmtId="17" fontId="8" fillId="6" borderId="1" xfId="0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17" fontId="10" fillId="6" borderId="6" xfId="0" applyNumberFormat="1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10" fillId="6" borderId="1" xfId="0" applyFont="1" applyFill="1" applyBorder="1" applyAlignment="1"/>
    <xf numFmtId="0" fontId="5" fillId="0" borderId="0" xfId="0" applyFont="1">
      <alignment wrapText="1"/>
    </xf>
    <xf numFmtId="17" fontId="6" fillId="0" borderId="4" xfId="0" applyNumberFormat="1" applyFont="1" applyBorder="1" applyAlignment="1" applyProtection="1">
      <alignment horizontal="right" wrapText="1"/>
      <protection locked="0"/>
    </xf>
    <xf numFmtId="44" fontId="3" fillId="3" borderId="3" xfId="1" applyFont="1" applyFill="1" applyBorder="1" applyAlignment="1">
      <alignment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7" fontId="6" fillId="0" borderId="8" xfId="0" applyNumberFormat="1" applyFont="1" applyBorder="1" applyAlignment="1" applyProtection="1">
      <alignment horizontal="right" wrapText="1"/>
      <protection locked="0"/>
    </xf>
    <xf numFmtId="3" fontId="8" fillId="0" borderId="8" xfId="0" applyNumberFormat="1" applyFont="1" applyBorder="1" applyAlignment="1"/>
    <xf numFmtId="0" fontId="6" fillId="0" borderId="9" xfId="0" applyFont="1" applyBorder="1">
      <alignment wrapText="1"/>
    </xf>
    <xf numFmtId="0" fontId="6" fillId="0" borderId="10" xfId="0" applyFont="1" applyBorder="1">
      <alignment wrapText="1"/>
    </xf>
    <xf numFmtId="0" fontId="3" fillId="0" borderId="11" xfId="0" applyFont="1" applyBorder="1">
      <alignment wrapText="1"/>
    </xf>
    <xf numFmtId="3" fontId="3" fillId="0" borderId="8" xfId="0" applyNumberFormat="1" applyFont="1" applyBorder="1" applyProtection="1">
      <alignment wrapText="1"/>
      <protection locked="0"/>
    </xf>
    <xf numFmtId="0" fontId="14" fillId="0" borderId="11" xfId="0" applyFont="1" applyBorder="1">
      <alignment wrapText="1"/>
    </xf>
    <xf numFmtId="0" fontId="6" fillId="0" borderId="12" xfId="0" applyFont="1" applyBorder="1">
      <alignment wrapText="1"/>
    </xf>
    <xf numFmtId="3" fontId="3" fillId="0" borderId="10" xfId="0" applyNumberFormat="1" applyFont="1" applyBorder="1">
      <alignment wrapText="1"/>
    </xf>
    <xf numFmtId="3" fontId="3" fillId="0" borderId="12" xfId="0" applyNumberFormat="1" applyFont="1" applyBorder="1">
      <alignment wrapText="1"/>
    </xf>
    <xf numFmtId="0" fontId="3" fillId="0" borderId="13" xfId="0" applyFont="1" applyBorder="1" applyAlignment="1"/>
    <xf numFmtId="0" fontId="3" fillId="0" borderId="13" xfId="0" applyFont="1" applyBorder="1">
      <alignment wrapText="1"/>
    </xf>
    <xf numFmtId="44" fontId="3" fillId="0" borderId="14" xfId="1" applyFont="1" applyBorder="1" applyAlignment="1" applyProtection="1">
      <alignment wrapText="1"/>
      <protection locked="0"/>
    </xf>
    <xf numFmtId="0" fontId="3" fillId="0" borderId="15" xfId="0" applyFont="1" applyBorder="1" applyAlignment="1"/>
    <xf numFmtId="0" fontId="3" fillId="0" borderId="16" xfId="0" applyFont="1" applyBorder="1">
      <alignment wrapText="1"/>
    </xf>
    <xf numFmtId="3" fontId="3" fillId="2" borderId="17" xfId="0" applyNumberFormat="1" applyFont="1" applyFill="1" applyBorder="1">
      <alignment wrapText="1"/>
    </xf>
    <xf numFmtId="3" fontId="3" fillId="0" borderId="17" xfId="0" applyNumberFormat="1" applyFont="1" applyBorder="1">
      <alignment wrapText="1"/>
    </xf>
    <xf numFmtId="3" fontId="3" fillId="3" borderId="17" xfId="0" applyNumberFormat="1" applyFont="1" applyFill="1" applyBorder="1">
      <alignment wrapText="1"/>
    </xf>
    <xf numFmtId="0" fontId="6" fillId="5" borderId="16" xfId="0" applyFont="1" applyFill="1" applyBorder="1">
      <alignment wrapText="1"/>
    </xf>
    <xf numFmtId="3" fontId="3" fillId="2" borderId="14" xfId="0" applyNumberFormat="1" applyFont="1" applyFill="1" applyBorder="1">
      <alignment wrapText="1"/>
    </xf>
    <xf numFmtId="3" fontId="3" fillId="4" borderId="18" xfId="0" applyNumberFormat="1" applyFont="1" applyFill="1" applyBorder="1">
      <alignment wrapText="1"/>
    </xf>
    <xf numFmtId="0" fontId="3" fillId="0" borderId="19" xfId="0" applyFont="1" applyBorder="1">
      <alignment wrapText="1"/>
    </xf>
    <xf numFmtId="0" fontId="3" fillId="4" borderId="20" xfId="0" applyFont="1" applyFill="1" applyBorder="1">
      <alignment wrapText="1"/>
    </xf>
    <xf numFmtId="3" fontId="3" fillId="0" borderId="20" xfId="0" applyNumberFormat="1" applyFont="1" applyBorder="1" applyProtection="1">
      <alignment wrapText="1"/>
      <protection locked="0"/>
    </xf>
    <xf numFmtId="3" fontId="3" fillId="4" borderId="17" xfId="0" applyNumberFormat="1" applyFont="1" applyFill="1" applyBorder="1">
      <alignment wrapText="1"/>
    </xf>
    <xf numFmtId="0" fontId="7" fillId="0" borderId="0" xfId="0" applyFont="1" applyAlignment="1">
      <alignment wrapText="1"/>
    </xf>
  </cellXfs>
  <cellStyles count="2">
    <cellStyle name="Currency" xfId="1" builtinId="4"/>
    <cellStyle name="Normal" xfId="0" builtinId="0" customBuiltin="1"/>
  </cellStyles>
  <dxfs count="1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166" formatCode="mmm/yy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fill>
        <patternFill patternType="solid">
          <fgColor indexed="64"/>
          <bgColor theme="1" tint="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166" formatCode="mmm/yy"/>
      <fill>
        <patternFill patternType="solid">
          <fgColor indexed="64"/>
          <bgColor theme="1" tint="0.3499862666707357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family val="2"/>
        <scheme val="minor"/>
      </font>
      <fill>
        <patternFill patternType="lightUp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</dxf>
    <dxf>
      <font>
        <color rgb="FFC0000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Cash" pivot="0" count="4" xr9:uid="{3973EF6A-B0C6-494A-AB23-DAB401262EA5}">
      <tableStyleElement type="wholeTable" dxfId="142"/>
      <tableStyleElement type="headerRow" dxfId="141"/>
      <tableStyleElement type="totalRow" dxfId="140"/>
      <tableStyleElement type="firstTotalCell" dxfId="1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 Projection
Company Name</a:t>
            </a:r>
          </a:p>
        </c:rich>
      </c:tx>
      <c:layout>
        <c:manualLayout>
          <c:xMode val="edge"/>
          <c:yMode val="edge"/>
          <c:x val="0.37296784982359332"/>
          <c:y val="2.9227557411273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22020811520303E-2"/>
          <c:y val="0.20876826722338204"/>
          <c:w val="0.68496002937629952"/>
          <c:h val="0.6179540709812108"/>
        </c:manualLayout>
      </c:layout>
      <c:barChart>
        <c:barDir val="col"/>
        <c:grouping val="clustered"/>
        <c:varyColors val="0"/>
        <c:ser>
          <c:idx val="0"/>
          <c:order val="0"/>
          <c:tx>
            <c:v>Cash Flow Projection</c:v>
          </c:tx>
          <c:invertIfNegative val="0"/>
          <c:cat>
            <c:strRef>
              <c:f>'Cash Flow'!$C$8:$O$8</c:f>
              <c:strCache>
                <c:ptCount val="13"/>
                <c:pt idx="0">
                  <c:v>Beginning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'Cash Flow'!$C$53:$O$53</c:f>
              <c:numCache>
                <c:formatCode>#,##0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72224"/>
        <c:axId val="165924864"/>
      </c:barChart>
      <c:lineChart>
        <c:grouping val="standard"/>
        <c:varyColors val="0"/>
        <c:ser>
          <c:idx val="1"/>
          <c:order val="1"/>
          <c:tx>
            <c:v>Cash on Hand Minimum Alert</c:v>
          </c:tx>
          <c:cat>
            <c:strRef>
              <c:f>'Cash Flow'!$C$8:$O$8</c:f>
              <c:strCache>
                <c:ptCount val="13"/>
                <c:pt idx="0">
                  <c:v>Beginning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'Cash Flow'!$C$5:$N$5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72224"/>
        <c:axId val="165924864"/>
      </c:lineChart>
      <c:catAx>
        <c:axId val="1491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38109798775153103"/>
              <c:y val="0.924843423799582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59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2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Cash on Hand</a:t>
                </a:r>
              </a:p>
            </c:rich>
          </c:tx>
          <c:layout>
            <c:manualLayout>
              <c:xMode val="edge"/>
              <c:yMode val="edge"/>
              <c:x val="1.0162611711814535E-2"/>
              <c:y val="0.3987473903966597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917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5605712499333"/>
          <c:y val="0.45511482254697289"/>
          <c:w val="0.21341484594810523"/>
          <c:h val="8.9770354906054298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Chart 2" descr="Combination chart showing Cash on Hand Minimum Alert and Cash Flow Projection 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8D09BB-34D3-4AF7-9031-3D6DF1158C56}" name="CashReceipts" displayName="CashReceipts" ref="B11:P17" totalsRowShown="0" headerRowDxfId="137" dataDxfId="136" headerRowBorderDxfId="134" tableBorderDxfId="135">
  <autoFilter ref="B11:P17" xr:uid="{CFC3E0DF-7E01-43B0-81AC-B970BB27AC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B785BA6-709A-4A26-97A8-620F1A41A744}" name="CASH RECEIPTS" dataDxfId="132" totalsRowDxfId="133"/>
    <tableColumn id="2" xr3:uid="{91C2B6BC-11DB-4F7F-A837-AA987D387048}" name=" " dataDxfId="130" totalsRowDxfId="131" totalsRowCellStyle="Currency"/>
    <tableColumn id="3" xr3:uid="{EAFC92A7-99F7-4058-BE5D-3FCB3E5080BC}" name="Jan-23" dataDxfId="128" totalsRowDxfId="129" totalsRowCellStyle="Currency"/>
    <tableColumn id="4" xr3:uid="{DF5F164F-FD23-4AAA-A7A5-55E2EA3129E5}" name="Feb-23" dataDxfId="126" totalsRowDxfId="127" totalsRowCellStyle="Currency"/>
    <tableColumn id="5" xr3:uid="{475C154A-8FF3-4B3F-858C-11CB0D071C8E}" name="Mar-23" dataDxfId="124" totalsRowDxfId="125" totalsRowCellStyle="Currency"/>
    <tableColumn id="6" xr3:uid="{A4A81A2E-5A80-49FF-B0C7-C3FD322D8328}" name="Apr-23" dataDxfId="122" totalsRowDxfId="123" totalsRowCellStyle="Currency"/>
    <tableColumn id="7" xr3:uid="{057ACB0A-F039-4246-886D-E108CD9A4C27}" name="May-23" dataDxfId="120" totalsRowDxfId="121" totalsRowCellStyle="Currency"/>
    <tableColumn id="8" xr3:uid="{02E2AB04-F8F4-47DA-9626-D1BA6BAAB183}" name="Jun-23" dataDxfId="118" totalsRowDxfId="119" totalsRowCellStyle="Currency"/>
    <tableColumn id="9" xr3:uid="{2E77A184-8560-4584-B7AB-3C29EF58CFEB}" name="Jul-23" dataDxfId="116" totalsRowDxfId="117" totalsRowCellStyle="Currency"/>
    <tableColumn id="10" xr3:uid="{AF505866-741F-472B-9321-9C1FE0A0C8BB}" name="Aug-23" dataDxfId="114" totalsRowDxfId="115" totalsRowCellStyle="Currency"/>
    <tableColumn id="11" xr3:uid="{86A5EB5F-CB3E-4435-B329-D75D16031EC4}" name="Sep-23" dataDxfId="112" totalsRowDxfId="113" totalsRowCellStyle="Currency"/>
    <tableColumn id="12" xr3:uid="{0CF60FD3-7405-45F1-9261-F99C8D40410D}" name="Oct-23" dataDxfId="110" totalsRowDxfId="111" totalsRowCellStyle="Currency"/>
    <tableColumn id="13" xr3:uid="{A9F2F9CA-E616-4FB8-B375-9D72A3A2306E}" name="Nov-23" dataDxfId="108" totalsRowDxfId="109" totalsRowCellStyle="Currency"/>
    <tableColumn id="14" xr3:uid="{8339EBEE-BBEA-46CE-BCF2-D019FBC764EA}" name="Dec-23" dataDxfId="106" totalsRowDxfId="107" totalsRowCellStyle="Currency"/>
    <tableColumn id="15" xr3:uid="{648D2FEE-FA3E-48F9-8B91-D10A39039861}" name="Total" dataDxfId="104" totalsRowDxfId="105" totalsRowCellStyle="Currency"/>
  </tableColumns>
  <tableStyleInfo name="Cash" showFirstColumn="0" showLastColumn="0" showRowStripes="0" showColumnStripes="0"/>
  <extLst>
    <ext xmlns:x14="http://schemas.microsoft.com/office/spreadsheetml/2009/9/main" uri="{504A1905-F514-4f6f-8877-14C23A59335A}">
      <x14:table altTextSummary="Enter or modify Cash Receipts items and each month values in this table. Total Cash Receipts and Total Cash Available are auto calculated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C4B605-CC6D-4B4B-B065-4404522D4544}" name="CashOnHand" displayName="CashOnHand" ref="C8:P9" insertRow="1" totalsRowShown="0" headerRowDxfId="103" dataDxfId="102" headerRowBorderDxfId="100" tableBorderDxfId="101">
  <autoFilter ref="C8:P9" xr:uid="{75A0FB42-9BAD-45ED-B6CD-B87D7AFD6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8D52D9-107B-402E-9F92-2189471D5CC0}" name="Beginning" dataDxfId="99"/>
    <tableColumn id="2" xr3:uid="{20D78004-755E-4402-9E26-152FC8ED5814}" name="Jan-23" dataDxfId="98"/>
    <tableColumn id="3" xr3:uid="{58B5D5C5-7173-416A-A579-975E8462BF39}" name="Feb-23" dataDxfId="97"/>
    <tableColumn id="4" xr3:uid="{CCD3D305-A175-4686-A03A-FE03A58B6046}" name="Mar-23" dataDxfId="96"/>
    <tableColumn id="5" xr3:uid="{7487B9ED-A5B6-4275-B519-DF9A4DC952A3}" name="Apr-23" dataDxfId="95"/>
    <tableColumn id="6" xr3:uid="{D0285F12-7AB3-434D-ACFC-557AB16EA276}" name="May-23" dataDxfId="94"/>
    <tableColumn id="7" xr3:uid="{5905ED31-A771-4C77-9F7B-21EB8D7D866C}" name="Jun-23" dataDxfId="93"/>
    <tableColumn id="8" xr3:uid="{9A51A46A-0270-4010-B46F-5E41DAC27337}" name="Jul-23" dataDxfId="92"/>
    <tableColumn id="9" xr3:uid="{C50FCAC0-0903-4353-9342-19872C9474D2}" name="Aug-23" dataDxfId="91"/>
    <tableColumn id="10" xr3:uid="{EAEAA103-AA5B-40BA-9E23-F7078AFE3478}" name="Sep-23" dataDxfId="90"/>
    <tableColumn id="11" xr3:uid="{3ADBD22F-BC89-42A6-8F59-41DEDFECBC71}" name="Oct-23" dataDxfId="89"/>
    <tableColumn id="12" xr3:uid="{B8EA8B1B-9036-4E9F-871B-2F4567DB2779}" name="Nov-23" dataDxfId="88"/>
    <tableColumn id="13" xr3:uid="{4C066EE9-1CD6-4DEB-B04E-E8323FED01D8}" name="Dec-23" dataDxfId="87"/>
    <tableColumn id="14" xr3:uid="{5C490499-9979-4A92-A6A0-E575500F609A}" name="Total" dataDxfId="86"/>
  </tableColumns>
  <tableStyleInfo name="Cash" showFirstColumn="0" showLastColumn="0" showRowStripes="1" showColumnStripes="0"/>
  <extLst>
    <ext xmlns:x14="http://schemas.microsoft.com/office/spreadsheetml/2009/9/main" uri="{504A1905-F514-4f6f-8877-14C23A59335A}">
      <x14:table altTextSummary="Enter Cash on hand in Beginning in this table. Cash on hand is auto calculated for each month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8AA0C5-6F01-4707-BE57-FCE812638BFE}" name="Expenses" displayName="Expenses" ref="B19:P45" totalsRowCount="1" headerRowDxfId="85" dataDxfId="84" headerRowBorderDxfId="82" tableBorderDxfId="83">
  <autoFilter ref="B19:P44" xr:uid="{A0C50E5F-48E7-4FF5-9174-0349EDAEAE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261CF7A-EEE7-487E-A66A-67839141F582}" name="CASH PAID OUT" totalsRowLabel="SUBTOTAL" dataDxfId="80" totalsRowDxfId="81"/>
    <tableColumn id="2" xr3:uid="{FFDDD715-00DA-40DA-B7B2-83C50324FA64}" name=" " dataDxfId="78" totalsRowDxfId="79"/>
    <tableColumn id="3" xr3:uid="{12727C3A-6CCB-403A-9105-08531DDF44CE}" name="Jan-23" totalsRowFunction="sum" dataDxfId="76" totalsRowDxfId="77"/>
    <tableColumn id="4" xr3:uid="{6EABBF00-527B-42E9-AAE1-638685D3999F}" name="Feb-23" totalsRowFunction="sum" dataDxfId="74" totalsRowDxfId="75"/>
    <tableColumn id="5" xr3:uid="{6E514C19-7D32-44A7-A4A3-F9D85F38D8A4}" name="Mar-23" totalsRowFunction="sum" dataDxfId="72" totalsRowDxfId="73"/>
    <tableColumn id="6" xr3:uid="{D2A328FD-714B-4F71-A561-655887DCB47B}" name="Apr-23" totalsRowFunction="sum" dataDxfId="70" totalsRowDxfId="71"/>
    <tableColumn id="7" xr3:uid="{09AE9247-F0FE-4634-9245-22CC1836C30E}" name="May-23" totalsRowFunction="sum" dataDxfId="68" totalsRowDxfId="69"/>
    <tableColumn id="8" xr3:uid="{42F0DC4F-D407-4AF6-B7FA-D122931F81D2}" name="Jun-23" totalsRowFunction="sum" dataDxfId="66" totalsRowDxfId="67"/>
    <tableColumn id="9" xr3:uid="{1BC29ADC-3A19-4F5E-B845-D3517850D542}" name="Jul-23" totalsRowFunction="sum" dataDxfId="64" totalsRowDxfId="65"/>
    <tableColumn id="10" xr3:uid="{7E9CBC9D-813B-48E2-ACDE-F8151C065E95}" name="Aug-23" totalsRowFunction="sum" dataDxfId="62" totalsRowDxfId="63"/>
    <tableColumn id="11" xr3:uid="{93A6F074-1EB9-4DF9-841B-30012F554080}" name="Sep-23" totalsRowFunction="sum" dataDxfId="60" totalsRowDxfId="61"/>
    <tableColumn id="12" xr3:uid="{73EDC368-265A-47CD-AE46-9E515EE45D0F}" name="Oct-23" totalsRowFunction="sum" dataDxfId="58" totalsRowDxfId="59"/>
    <tableColumn id="13" xr3:uid="{72EC1B92-59C7-4508-BCE8-C01C817C1478}" name="Nov-23" totalsRowFunction="sum" dataDxfId="56" totalsRowDxfId="57"/>
    <tableColumn id="14" xr3:uid="{6793F1EB-794A-48A1-83D8-6D45C0C4EFEB}" name="Dec-23" totalsRowFunction="sum" dataDxfId="54" totalsRowDxfId="55"/>
    <tableColumn id="15" xr3:uid="{CF05919A-D829-4999-9210-E2C1BD966A3B}" name="Total" totalsRowFunction="sum" dataDxfId="52" totalsRowDxfId="53">
      <calculatedColumnFormula>SUM(D20:O20)</calculatedColumnFormula>
    </tableColumn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Sub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3E48D8-5F62-4E56-A19C-17B5CAD89806}" name="OtherOperationalData" displayName="OtherOperationalData" ref="B55:P61" totalsRowShown="0" headerRowDxfId="51" dataDxfId="50" headerRowBorderDxfId="48" tableBorderDxfId="49">
  <autoFilter ref="B55:P61" xr:uid="{EBE40B27-9006-4651-97E5-B016341E2C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1785638-136E-4180-BDD5-9F557795924A}" name="OTHER OPERATING DATA" dataDxfId="47"/>
    <tableColumn id="2" xr3:uid="{49C0447E-568B-46DE-86FB-90FE5D013019}" name=" " dataDxfId="46"/>
    <tableColumn id="3" xr3:uid="{5CFA0006-C51A-462F-B377-5467CF03CF17}" name="Jan-23" dataDxfId="45"/>
    <tableColumn id="4" xr3:uid="{E687853F-1199-4610-8A37-E142A3375112}" name="Feb-23" dataDxfId="44"/>
    <tableColumn id="5" xr3:uid="{263F49B6-4012-4DA7-B2DF-FA732D373244}" name="Mar-23" dataDxfId="43"/>
    <tableColumn id="6" xr3:uid="{C5456C5E-4132-4727-8418-C842DA645806}" name="Apr-23" dataDxfId="42"/>
    <tableColumn id="7" xr3:uid="{59ED6DE9-4845-496A-A605-8EE59D1E4E04}" name="May-23" dataDxfId="41"/>
    <tableColumn id="8" xr3:uid="{E6DE29CF-3911-46AF-8223-E89059A2917F}" name="Jun-23" dataDxfId="40"/>
    <tableColumn id="9" xr3:uid="{C70E3A64-BF98-4789-A61C-AAEFEA81362C}" name="Jul-23" dataDxfId="39"/>
    <tableColumn id="10" xr3:uid="{93DA4E61-DB06-4058-BA6E-A433F37CDCB9}" name="Aug-23" dataDxfId="38"/>
    <tableColumn id="11" xr3:uid="{50A81CB7-FCD1-4812-B36E-4477AD5F7566}" name="Sep-23" dataDxfId="37"/>
    <tableColumn id="12" xr3:uid="{AC61AB1E-C529-457F-A051-F183CBFCF56C}" name="Oct-23" dataDxfId="36"/>
    <tableColumn id="13" xr3:uid="{3168C820-C383-4C04-8C41-D7B406C319BC}" name="Nov-23" dataDxfId="35"/>
    <tableColumn id="14" xr3:uid="{3E4B229E-47D6-4929-975E-DEB4E0F3F706}" name="Dec-23" dataDxfId="34"/>
    <tableColumn id="15" xr3:uid="{FD6893EB-1DF7-4080-8C28-BC76105AFC1D}" name="Total" dataDxfId="33"/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Other Operating Data items and each month values in this table. Total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15F3D1-1F8B-4889-86FF-1AC757D0312E}" name="CashPaidOut" displayName="CashPaidOut" ref="B46:P52" totalsRowCount="1" headerRowDxfId="32" dataDxfId="31" tableBorderDxfId="30">
  <autoFilter ref="B46:P51" xr:uid="{DC4C7ED9-74F1-4A69-951F-0F4CF78541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C64AEAF-E62A-4A61-942F-43A9B0A1E14F}" name="CASH PAID OUT" totalsRowLabel="TOTAL CASH PAID OUT" dataDxfId="28" totalsRowDxfId="29"/>
    <tableColumn id="2" xr3:uid="{71D4A62C-EC6A-4CDA-AF06-A527AFAA7172}" name=" " dataDxfId="26" totalsRowDxfId="27"/>
    <tableColumn id="3" xr3:uid="{1F5533FD-DD51-446B-AB43-B622A36D30A3}" name="Jan-23" totalsRowFunction="custom" dataDxfId="24" totalsRowDxfId="25">
      <totalsRowFormula>Expenses[[#Totals],[Jan-23]]+SUBTOTAL(109,CashPaidOut[Jan-23])</totalsRowFormula>
    </tableColumn>
    <tableColumn id="4" xr3:uid="{516593D0-4E8A-4599-AFCA-9A7BC28C6C1D}" name="Feb-23" totalsRowFunction="custom" dataDxfId="22" totalsRowDxfId="23">
      <totalsRowFormula>Expenses[[#Totals],[Feb-23]]+SUBTOTAL(109,CashPaidOut[Feb-23])</totalsRowFormula>
    </tableColumn>
    <tableColumn id="5" xr3:uid="{A50965D1-3E84-4803-A542-1601688C4076}" name="Mar-23" totalsRowFunction="custom" dataDxfId="20" totalsRowDxfId="21">
      <totalsRowFormula>Expenses[[#Totals],[Mar-23]]+SUBTOTAL(109,CashPaidOut[Mar-23])</totalsRowFormula>
    </tableColumn>
    <tableColumn id="6" xr3:uid="{C363A5CD-2ED6-4D10-B508-E20B96AD2391}" name="Apr-23" totalsRowFunction="custom" dataDxfId="18" totalsRowDxfId="19">
      <totalsRowFormula>Expenses[[#Totals],[Apr-23]]+SUBTOTAL(109,CashPaidOut[Apr-23])</totalsRowFormula>
    </tableColumn>
    <tableColumn id="7" xr3:uid="{8331B682-A4BD-4980-B245-12AD1BF8162C}" name="May-23" totalsRowFunction="custom" dataDxfId="16" totalsRowDxfId="17">
      <totalsRowFormula>Expenses[[#Totals],[May-23]]+SUBTOTAL(109,CashPaidOut[May-23])</totalsRowFormula>
    </tableColumn>
    <tableColumn id="8" xr3:uid="{1CE97521-1AA0-4EC8-9DA4-E5E05893A660}" name="Jun-23" totalsRowFunction="custom" dataDxfId="14" totalsRowDxfId="15">
      <totalsRowFormula>Expenses[[#Totals],[Jun-23]]+SUBTOTAL(109,CashPaidOut[Jun-23])</totalsRowFormula>
    </tableColumn>
    <tableColumn id="9" xr3:uid="{C24B8C99-2B79-47ED-BB89-AB63A03F7CA6}" name="Jul-23" totalsRowFunction="custom" dataDxfId="12" totalsRowDxfId="13">
      <totalsRowFormula>Expenses[[#Totals],[Jul-23]]+SUBTOTAL(109,CashPaidOut[Jul-23])</totalsRowFormula>
    </tableColumn>
    <tableColumn id="10" xr3:uid="{A00EC4F8-58B8-44C9-88FA-7F85F73B2036}" name="Aug-23" totalsRowFunction="custom" dataDxfId="10" totalsRowDxfId="11">
      <totalsRowFormula>Expenses[[#Totals],[Aug-23]]+SUBTOTAL(109,CashPaidOut[Aug-23])</totalsRowFormula>
    </tableColumn>
    <tableColumn id="11" xr3:uid="{156DCDCE-DCAA-4412-9047-B1245603FF37}" name="Sep-23" totalsRowFunction="custom" dataDxfId="8" totalsRowDxfId="9">
      <totalsRowFormula>Expenses[[#Totals],[Sep-23]]+SUBTOTAL(109,CashPaidOut[Sep-23])</totalsRowFormula>
    </tableColumn>
    <tableColumn id="12" xr3:uid="{1EE38CB3-8D36-47B4-BDA8-9CB849FE734C}" name="Oct-23" totalsRowFunction="custom" dataDxfId="6" totalsRowDxfId="7">
      <totalsRowFormula>Expenses[[#Totals],[Oct-23]]+SUBTOTAL(109,CashPaidOut[Oct-23])</totalsRowFormula>
    </tableColumn>
    <tableColumn id="13" xr3:uid="{3438184B-EC73-468E-9872-A32D32D47C8E}" name="Nov-23" totalsRowFunction="custom" dataDxfId="4" totalsRowDxfId="5">
      <totalsRowFormula>Expenses[[#Totals],[Nov-23]]+SUBTOTAL(109,CashPaidOut[Nov-23])</totalsRowFormula>
    </tableColumn>
    <tableColumn id="14" xr3:uid="{A80ACE2A-125C-4D05-A728-7744DD560A72}" name="Dec-23" totalsRowFunction="custom" dataDxfId="2" totalsRowDxfId="3">
      <totalsRowFormula>Expenses[[#Totals],[Dec-23]]+SUBTOTAL(109,CashPaidOut[Dec-23])</totalsRowFormula>
    </tableColumn>
    <tableColumn id="15" xr3:uid="{8ADCDC85-66BB-4B7D-A1C5-7A897B896A44}" name="Total" totalsRowFunction="custom" dataDxfId="0" totalsRowDxfId="1">
      <totalsRowFormula>SUM(D52:O52)</totalsRowFormula>
    </tableColumn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Total Cash Paid Out and Cash on hand at month-end are auto calculated at the 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P61"/>
  <sheetViews>
    <sheetView showGridLines="0" tabSelected="1" zoomScaleNormal="100" workbookViewId="0">
      <selection activeCell="G6" sqref="G6"/>
    </sheetView>
  </sheetViews>
  <sheetFormatPr defaultColWidth="9.33203125" defaultRowHeight="11.25"/>
  <cols>
    <col min="1" max="1" width="2.83203125" style="6" customWidth="1"/>
    <col min="2" max="2" width="31.1640625" style="6" customWidth="1"/>
    <col min="3" max="3" width="14.5" style="6" customWidth="1"/>
    <col min="4" max="10" width="11.83203125" style="6" customWidth="1"/>
    <col min="11" max="12" width="12.83203125" style="6" customWidth="1"/>
    <col min="13" max="13" width="9.5" style="6" customWidth="1"/>
    <col min="14" max="15" width="12.83203125" style="6" customWidth="1"/>
    <col min="16" max="16" width="14.1640625" style="6" customWidth="1"/>
    <col min="17" max="17" width="2.83203125" style="6" customWidth="1"/>
    <col min="18" max="16384" width="9.33203125" style="6"/>
  </cols>
  <sheetData>
    <row r="1" spans="2:16" s="1" customFormat="1" ht="22.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2:16" s="1" customFormat="1" ht="18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2:16" s="1" customFormat="1" ht="12.75">
      <c r="B3" s="37" t="s">
        <v>2</v>
      </c>
      <c r="C3" s="42">
        <v>44562</v>
      </c>
    </row>
    <row r="4" spans="2:16" s="1" customFormat="1" ht="12.75">
      <c r="B4" s="37" t="s">
        <v>3</v>
      </c>
      <c r="C4" s="38">
        <v>44896</v>
      </c>
    </row>
    <row r="5" spans="2:16" s="1" customFormat="1" ht="12.75">
      <c r="B5" s="37" t="s">
        <v>4</v>
      </c>
      <c r="C5" s="43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6" s="1" customFormat="1" ht="12.75">
      <c r="B6" s="37" t="s">
        <v>5</v>
      </c>
      <c r="C6" s="43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6" s="1" customFormat="1" ht="12.75">
      <c r="B7" s="37" t="s">
        <v>6</v>
      </c>
      <c r="H7" s="4"/>
    </row>
    <row r="8" spans="2:16">
      <c r="B8" s="5"/>
      <c r="C8" s="27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9" t="s">
        <v>20</v>
      </c>
    </row>
    <row r="9" spans="2:16" ht="22.5" hidden="1">
      <c r="B9" s="44" t="s">
        <v>21</v>
      </c>
      <c r="C9" s="1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</row>
    <row r="10" spans="2:16">
      <c r="B10" s="4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>
      <c r="B11" s="30" t="s">
        <v>22</v>
      </c>
      <c r="C11" s="31" t="s">
        <v>23</v>
      </c>
      <c r="D11" s="32" t="s">
        <v>8</v>
      </c>
      <c r="E11" s="32" t="s">
        <v>9</v>
      </c>
      <c r="F11" s="32" t="s">
        <v>10</v>
      </c>
      <c r="G11" s="32" t="s">
        <v>11</v>
      </c>
      <c r="H11" s="32" t="s">
        <v>12</v>
      </c>
      <c r="I11" s="32" t="s">
        <v>13</v>
      </c>
      <c r="J11" s="32" t="s">
        <v>14</v>
      </c>
      <c r="K11" s="32" t="s">
        <v>15</v>
      </c>
      <c r="L11" s="32" t="s">
        <v>16</v>
      </c>
      <c r="M11" s="32" t="s">
        <v>17</v>
      </c>
      <c r="N11" s="32" t="s">
        <v>18</v>
      </c>
      <c r="O11" s="32" t="s">
        <v>19</v>
      </c>
      <c r="P11" s="33" t="s">
        <v>20</v>
      </c>
    </row>
    <row r="12" spans="2:16">
      <c r="B12" s="46" t="s">
        <v>24</v>
      </c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17" si="0">SUM(D12:O12)</f>
        <v>0</v>
      </c>
    </row>
    <row r="13" spans="2:16">
      <c r="B13" s="46" t="s">
        <v>25</v>
      </c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</row>
    <row r="14" spans="2:16">
      <c r="B14" s="46" t="s">
        <v>26</v>
      </c>
      <c r="C14" s="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11">
        <f t="shared" si="0"/>
        <v>0</v>
      </c>
    </row>
    <row r="15" spans="2:16">
      <c r="B15" s="46" t="s">
        <v>27</v>
      </c>
      <c r="C15" s="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11">
        <f t="shared" si="0"/>
        <v>0</v>
      </c>
    </row>
    <row r="16" spans="2:16">
      <c r="B16" s="46" t="s">
        <v>28</v>
      </c>
      <c r="C16" s="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1">
        <f t="shared" si="0"/>
        <v>0</v>
      </c>
    </row>
    <row r="17" spans="2:16" ht="15">
      <c r="B17" s="48" t="s">
        <v>29</v>
      </c>
      <c r="C17" s="7"/>
      <c r="D17" s="47">
        <v>1000</v>
      </c>
      <c r="E17" s="47">
        <v>1000</v>
      </c>
      <c r="F17" s="47">
        <v>1263</v>
      </c>
      <c r="G17" s="47">
        <v>1250</v>
      </c>
      <c r="H17" s="47">
        <v>1000</v>
      </c>
      <c r="I17" s="47">
        <v>1000</v>
      </c>
      <c r="J17" s="47">
        <v>1000</v>
      </c>
      <c r="K17" s="47">
        <v>1000</v>
      </c>
      <c r="L17" s="47">
        <v>950</v>
      </c>
      <c r="M17" s="47">
        <v>125</v>
      </c>
      <c r="N17" s="47">
        <v>200</v>
      </c>
      <c r="O17" s="47">
        <v>215</v>
      </c>
      <c r="P17" s="11">
        <f t="shared" si="0"/>
        <v>10003</v>
      </c>
    </row>
    <row r="18" spans="2:16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</row>
    <row r="19" spans="2:16">
      <c r="B19" s="30" t="s">
        <v>30</v>
      </c>
      <c r="C19" s="31" t="s">
        <v>23</v>
      </c>
      <c r="D19" s="32" t="s">
        <v>8</v>
      </c>
      <c r="E19" s="32" t="s">
        <v>9</v>
      </c>
      <c r="F19" s="32" t="s">
        <v>10</v>
      </c>
      <c r="G19" s="32" t="s">
        <v>11</v>
      </c>
      <c r="H19" s="32" t="s">
        <v>12</v>
      </c>
      <c r="I19" s="32" t="s">
        <v>13</v>
      </c>
      <c r="J19" s="32" t="s">
        <v>14</v>
      </c>
      <c r="K19" s="32" t="s">
        <v>15</v>
      </c>
      <c r="L19" s="32" t="s">
        <v>16</v>
      </c>
      <c r="M19" s="32" t="s">
        <v>17</v>
      </c>
      <c r="N19" s="32" t="s">
        <v>18</v>
      </c>
      <c r="O19" s="32" t="s">
        <v>19</v>
      </c>
      <c r="P19" s="33" t="s">
        <v>20</v>
      </c>
    </row>
    <row r="20" spans="2:16">
      <c r="B20" s="52" t="s">
        <v>31</v>
      </c>
      <c r="C20" s="7"/>
      <c r="D20" s="3">
        <v>50</v>
      </c>
      <c r="E20" s="3"/>
      <c r="F20" s="3">
        <v>50</v>
      </c>
      <c r="G20" s="3"/>
      <c r="H20" s="3"/>
      <c r="I20" s="3">
        <v>100</v>
      </c>
      <c r="J20" s="3"/>
      <c r="K20" s="3"/>
      <c r="L20" s="3"/>
      <c r="M20" s="3"/>
      <c r="N20" s="3"/>
      <c r="O20" s="3"/>
      <c r="P20" s="11">
        <f t="shared" ref="P20:P44" si="1">SUM(D20:O20)</f>
        <v>200</v>
      </c>
    </row>
    <row r="21" spans="2:16">
      <c r="B21" s="52" t="s">
        <v>32</v>
      </c>
      <c r="C21" s="7"/>
      <c r="D21" s="3">
        <v>75</v>
      </c>
      <c r="E21" s="3">
        <v>75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1"/>
        <v>150</v>
      </c>
    </row>
    <row r="22" spans="2:16">
      <c r="B22" s="52" t="s">
        <v>33</v>
      </c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1"/>
        <v>0</v>
      </c>
    </row>
    <row r="23" spans="2:16">
      <c r="B23" s="52" t="s">
        <v>34</v>
      </c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>SUM(D22:O22)</f>
        <v>0</v>
      </c>
    </row>
    <row r="24" spans="2:16">
      <c r="B24" s="52" t="s">
        <v>35</v>
      </c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1"/>
        <v>0</v>
      </c>
    </row>
    <row r="25" spans="2:16">
      <c r="B25" s="53" t="s">
        <v>36</v>
      </c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1"/>
        <v>0</v>
      </c>
    </row>
    <row r="26" spans="2:16">
      <c r="B26" s="52" t="s">
        <v>37</v>
      </c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1"/>
        <v>0</v>
      </c>
    </row>
    <row r="27" spans="2:16">
      <c r="B27" s="52" t="s">
        <v>38</v>
      </c>
      <c r="C27" s="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11">
        <f t="shared" si="1"/>
        <v>0</v>
      </c>
    </row>
    <row r="28" spans="2:16">
      <c r="B28" s="52" t="s">
        <v>39</v>
      </c>
      <c r="C28" s="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11">
        <f t="shared" si="1"/>
        <v>0</v>
      </c>
    </row>
    <row r="29" spans="2:16">
      <c r="B29" s="52" t="s">
        <v>40</v>
      </c>
      <c r="C29" s="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11">
        <f t="shared" si="1"/>
        <v>0</v>
      </c>
    </row>
    <row r="30" spans="2:16">
      <c r="B30" s="52" t="s">
        <v>41</v>
      </c>
      <c r="C30" s="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11">
        <f t="shared" si="1"/>
        <v>0</v>
      </c>
    </row>
    <row r="31" spans="2:16">
      <c r="B31" s="52" t="s">
        <v>42</v>
      </c>
      <c r="C31" s="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1">
        <f t="shared" si="1"/>
        <v>0</v>
      </c>
    </row>
    <row r="32" spans="2:16">
      <c r="B32" s="52" t="s">
        <v>43</v>
      </c>
      <c r="C32" s="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1">
        <f t="shared" si="1"/>
        <v>0</v>
      </c>
    </row>
    <row r="33" spans="2:16">
      <c r="B33" s="52" t="s">
        <v>44</v>
      </c>
      <c r="C33" s="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11">
        <f t="shared" si="1"/>
        <v>0</v>
      </c>
    </row>
    <row r="34" spans="2:16">
      <c r="B34" s="52" t="s">
        <v>45</v>
      </c>
      <c r="C34" s="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11">
        <f t="shared" si="1"/>
        <v>0</v>
      </c>
    </row>
    <row r="35" spans="2:16">
      <c r="B35" s="52" t="s">
        <v>46</v>
      </c>
      <c r="C35" s="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11">
        <f t="shared" si="1"/>
        <v>0</v>
      </c>
    </row>
    <row r="36" spans="2:16">
      <c r="B36" s="52" t="s">
        <v>47</v>
      </c>
      <c r="C36" s="7"/>
      <c r="D36" s="54"/>
      <c r="E36" s="54">
        <v>75</v>
      </c>
      <c r="F36" s="54">
        <v>150</v>
      </c>
      <c r="G36" s="54">
        <v>50</v>
      </c>
      <c r="H36" s="54"/>
      <c r="I36" s="54">
        <v>75</v>
      </c>
      <c r="J36" s="54"/>
      <c r="K36" s="54"/>
      <c r="L36" s="54">
        <v>50</v>
      </c>
      <c r="M36" s="54">
        <v>50</v>
      </c>
      <c r="N36" s="54"/>
      <c r="O36" s="54"/>
      <c r="P36" s="39">
        <f t="shared" si="1"/>
        <v>450</v>
      </c>
    </row>
    <row r="37" spans="2:16">
      <c r="B37" s="52" t="s">
        <v>48</v>
      </c>
      <c r="C37" s="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11">
        <f t="shared" si="1"/>
        <v>0</v>
      </c>
    </row>
    <row r="38" spans="2:16">
      <c r="B38" s="52" t="s">
        <v>49</v>
      </c>
      <c r="C38" s="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11">
        <f t="shared" si="1"/>
        <v>0</v>
      </c>
    </row>
    <row r="39" spans="2:16">
      <c r="B39" s="52" t="s">
        <v>50</v>
      </c>
      <c r="C39" s="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11">
        <f t="shared" si="1"/>
        <v>0</v>
      </c>
    </row>
    <row r="40" spans="2:16">
      <c r="B40" s="55" t="s">
        <v>51</v>
      </c>
      <c r="C40" s="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11">
        <f t="shared" si="1"/>
        <v>0</v>
      </c>
    </row>
    <row r="41" spans="2:16">
      <c r="B41" s="46" t="s">
        <v>52</v>
      </c>
      <c r="C41" s="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11">
        <f t="shared" si="1"/>
        <v>0</v>
      </c>
    </row>
    <row r="42" spans="2:16">
      <c r="B42" s="46" t="s">
        <v>52</v>
      </c>
      <c r="C42" s="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11">
        <f t="shared" si="1"/>
        <v>0</v>
      </c>
    </row>
    <row r="43" spans="2:16">
      <c r="B43" s="46" t="s">
        <v>52</v>
      </c>
      <c r="C43" s="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11">
        <f t="shared" si="1"/>
        <v>0</v>
      </c>
    </row>
    <row r="44" spans="2:16">
      <c r="B44" s="46" t="s">
        <v>53</v>
      </c>
      <c r="C44" s="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11">
        <f t="shared" si="1"/>
        <v>0</v>
      </c>
    </row>
    <row r="45" spans="2:16">
      <c r="B45" s="22" t="s">
        <v>54</v>
      </c>
      <c r="C45" s="17"/>
      <c r="D45" s="19">
        <f>SUBTOTAL(109,Expenses[Jan-23])</f>
        <v>125</v>
      </c>
      <c r="E45" s="19">
        <f>SUBTOTAL(109,Expenses[Feb-23])</f>
        <v>150</v>
      </c>
      <c r="F45" s="19">
        <f>SUBTOTAL(109,Expenses[Mar-23])</f>
        <v>200</v>
      </c>
      <c r="G45" s="19">
        <f>SUBTOTAL(109,Expenses[Apr-23])</f>
        <v>50</v>
      </c>
      <c r="H45" s="19">
        <f>SUBTOTAL(109,Expenses[May-23])</f>
        <v>0</v>
      </c>
      <c r="I45" s="19">
        <f>SUBTOTAL(109,Expenses[Jun-23])</f>
        <v>175</v>
      </c>
      <c r="J45" s="19">
        <f>SUBTOTAL(109,Expenses[Jul-23])</f>
        <v>0</v>
      </c>
      <c r="K45" s="19">
        <f>SUBTOTAL(109,Expenses[Aug-23])</f>
        <v>0</v>
      </c>
      <c r="L45" s="19">
        <f>SUBTOTAL(109,Expenses[Sep-23])</f>
        <v>50</v>
      </c>
      <c r="M45" s="19">
        <f>SUBTOTAL(109,Expenses[Oct-23])</f>
        <v>50</v>
      </c>
      <c r="N45" s="19">
        <f>SUBTOTAL(109,Expenses[Nov-23])</f>
        <v>0</v>
      </c>
      <c r="O45" s="19">
        <f>SUBTOTAL(109,Expenses[Dec-23])</f>
        <v>0</v>
      </c>
      <c r="P45" s="18">
        <f>SUBTOTAL(109,Expenses[Total])</f>
        <v>800</v>
      </c>
    </row>
    <row r="46" spans="2:16">
      <c r="B46" s="24" t="s">
        <v>30</v>
      </c>
      <c r="C46" s="20" t="s">
        <v>23</v>
      </c>
      <c r="D46" s="34" t="s">
        <v>8</v>
      </c>
      <c r="E46" s="34" t="s">
        <v>9</v>
      </c>
      <c r="F46" s="34" t="s">
        <v>10</v>
      </c>
      <c r="G46" s="34" t="s">
        <v>11</v>
      </c>
      <c r="H46" s="34" t="s">
        <v>12</v>
      </c>
      <c r="I46" s="34" t="s">
        <v>13</v>
      </c>
      <c r="J46" s="34" t="s">
        <v>14</v>
      </c>
      <c r="K46" s="34" t="s">
        <v>15</v>
      </c>
      <c r="L46" s="34" t="s">
        <v>16</v>
      </c>
      <c r="M46" s="34" t="s">
        <v>17</v>
      </c>
      <c r="N46" s="34" t="s">
        <v>18</v>
      </c>
      <c r="O46" s="34" t="s">
        <v>19</v>
      </c>
      <c r="P46" s="35" t="s">
        <v>20</v>
      </c>
    </row>
    <row r="47" spans="2:16">
      <c r="B47" s="56" t="s">
        <v>55</v>
      </c>
      <c r="C47" s="5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9">
        <f t="shared" ref="P47:P52" si="2">SUM(D47:O47)</f>
        <v>0</v>
      </c>
    </row>
    <row r="48" spans="2:16">
      <c r="B48" s="56" t="s">
        <v>56</v>
      </c>
      <c r="C48" s="57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>
        <f t="shared" si="2"/>
        <v>0</v>
      </c>
    </row>
    <row r="49" spans="2:16">
      <c r="B49" s="56" t="s">
        <v>57</v>
      </c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>
        <f t="shared" si="2"/>
        <v>0</v>
      </c>
    </row>
    <row r="50" spans="2:16">
      <c r="B50" s="56" t="s">
        <v>58</v>
      </c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>
        <f t="shared" si="2"/>
        <v>0</v>
      </c>
    </row>
    <row r="51" spans="2:16">
      <c r="B51" s="56" t="s">
        <v>59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>
        <f t="shared" si="2"/>
        <v>0</v>
      </c>
    </row>
    <row r="52" spans="2:16">
      <c r="B52" s="60" t="s">
        <v>60</v>
      </c>
      <c r="C52" s="23"/>
      <c r="D52" s="59">
        <f>Expenses[[#Totals],[Jan-23]]+SUBTOTAL(109,CashPaidOut[Jan-23])</f>
        <v>125</v>
      </c>
      <c r="E52" s="59">
        <f>Expenses[[#Totals],[Feb-23]]+SUBTOTAL(109,CashPaidOut[Feb-23])</f>
        <v>150</v>
      </c>
      <c r="F52" s="59">
        <f>Expenses[[#Totals],[Mar-23]]+SUBTOTAL(109,CashPaidOut[Mar-23])</f>
        <v>200</v>
      </c>
      <c r="G52" s="21">
        <f>Expenses[[#Totals],[Apr-23]]+SUBTOTAL(109,CashPaidOut[Apr-23])</f>
        <v>50</v>
      </c>
      <c r="H52" s="21">
        <f>Expenses[[#Totals],[May-23]]+SUBTOTAL(109,CashPaidOut[May-23])</f>
        <v>0</v>
      </c>
      <c r="I52" s="21">
        <f>Expenses[[#Totals],[Jun-23]]+SUBTOTAL(109,CashPaidOut[Jun-23])</f>
        <v>175</v>
      </c>
      <c r="J52" s="21">
        <f>Expenses[[#Totals],[Jul-23]]+SUBTOTAL(109,CashPaidOut[Jul-23])</f>
        <v>0</v>
      </c>
      <c r="K52" s="21">
        <f>Expenses[[#Totals],[Aug-23]]+SUBTOTAL(109,CashPaidOut[Aug-23])</f>
        <v>0</v>
      </c>
      <c r="L52" s="21">
        <f>Expenses[[#Totals],[Sep-23]]+SUBTOTAL(109,CashPaidOut[Sep-23])</f>
        <v>50</v>
      </c>
      <c r="M52" s="21">
        <f>Expenses[[#Totals],[Oct-23]]+SUBTOTAL(109,CashPaidOut[Oct-23])</f>
        <v>50</v>
      </c>
      <c r="N52" s="21">
        <f>Expenses[[#Totals],[Nov-23]]+SUBTOTAL(109,CashPaidOut[Nov-23])</f>
        <v>0</v>
      </c>
      <c r="O52" s="21">
        <f>Expenses[[#Totals],[Dec-23]]+SUBTOTAL(109,CashPaidOut[Dec-23])</f>
        <v>0</v>
      </c>
      <c r="P52" s="59">
        <f t="shared" si="2"/>
        <v>800</v>
      </c>
    </row>
    <row r="53" spans="2:16">
      <c r="B53" s="25" t="s">
        <v>61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61"/>
    </row>
    <row r="54" spans="2:16">
      <c r="B54" s="4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2:16">
      <c r="B55" s="36" t="s">
        <v>62</v>
      </c>
      <c r="C55" s="31" t="s">
        <v>23</v>
      </c>
      <c r="D55" s="32" t="s">
        <v>8</v>
      </c>
      <c r="E55" s="32" t="s">
        <v>9</v>
      </c>
      <c r="F55" s="32" t="s">
        <v>10</v>
      </c>
      <c r="G55" s="32" t="s">
        <v>11</v>
      </c>
      <c r="H55" s="32" t="s">
        <v>12</v>
      </c>
      <c r="I55" s="32" t="s">
        <v>13</v>
      </c>
      <c r="J55" s="32" t="s">
        <v>14</v>
      </c>
      <c r="K55" s="32" t="s">
        <v>15</v>
      </c>
      <c r="L55" s="32" t="s">
        <v>16</v>
      </c>
      <c r="M55" s="32" t="s">
        <v>17</v>
      </c>
      <c r="N55" s="32" t="s">
        <v>18</v>
      </c>
      <c r="O55" s="32" t="s">
        <v>19</v>
      </c>
      <c r="P55" s="33" t="s">
        <v>20</v>
      </c>
    </row>
    <row r="56" spans="2:16">
      <c r="B56" s="14" t="s">
        <v>63</v>
      </c>
      <c r="C56" s="1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5">
        <f>SUM(OtherOperationalData[[#This Row],[Jan-23]:[Dec-23]])</f>
        <v>0</v>
      </c>
    </row>
    <row r="57" spans="2:16">
      <c r="B57" s="46" t="s">
        <v>64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62">
        <f>SUM(OtherOperationalData[[#This Row],[ ]:[Dec-23]])</f>
        <v>0</v>
      </c>
    </row>
    <row r="58" spans="2:16">
      <c r="B58" s="46" t="s">
        <v>65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62">
        <f>SUM(OtherOperationalData[[#This Row],[ ]:[Dec-23]])</f>
        <v>0</v>
      </c>
    </row>
    <row r="59" spans="2:16">
      <c r="B59" s="46" t="s">
        <v>66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62">
        <f>SUM(OtherOperationalData[[#This Row],[ ]:[Dec-23]])</f>
        <v>0</v>
      </c>
    </row>
    <row r="60" spans="2:16">
      <c r="B60" s="46" t="s">
        <v>67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62">
        <f>SUM(OtherOperationalData[[#This Row],[ ]:[Dec-23]])</f>
        <v>0</v>
      </c>
    </row>
    <row r="61" spans="2:16">
      <c r="B61" s="63" t="s">
        <v>68</v>
      </c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6">
        <f>SUM(P12:P60)</f>
        <v>12403</v>
      </c>
    </row>
  </sheetData>
  <sheetProtection insertColumns="0" insertRows="0"/>
  <mergeCells count="2">
    <mergeCell ref="B1:P1"/>
    <mergeCell ref="B2:P2"/>
  </mergeCells>
  <phoneticPr fontId="0" type="noConversion"/>
  <conditionalFormatting sqref="C9:O9">
    <cfRule type="cellIs" dxfId="138" priority="2" stopIfTrue="1" operator="lessThanOrEqual">
      <formula>#REF!</formula>
    </cfRule>
  </conditionalFormatting>
  <dataValidations count="30">
    <dataValidation type="decimal" allowBlank="1" showInputMessage="1" sqref="C9 C6:O6 C5:O5" xr:uid="{00000000-0002-0000-0000-000000000000}">
      <formula1>-10000000</formula1>
      <formula2>10000000</formula2>
    </dataValidation>
    <dataValidation operator="greaterThanOrEqual" allowBlank="1" showInputMessage="1" showErrorMessage="1" error="Please enter a number greater than zero." sqref="P8" xr:uid="{00000000-0002-0000-0000-000002000000}"/>
    <dataValidation type="decimal" operator="lessThanOrEqual" allowBlank="1" showInputMessage="1" showErrorMessage="1" sqref="C53:O53" xr:uid="{00000000-0002-0000-0000-000003000000}">
      <formula1>10000000</formula1>
    </dataValidation>
    <dataValidation type="date" allowBlank="1" showInputMessage="1" showErrorMessage="1" error="Please enter a valid date." prompt="Enter Starting Date in this cell" sqref="C3:C4" xr:uid="{00000000-0002-0000-0000-000004000000}">
      <formula1>1</formula1>
      <formula2>73415</formula2>
    </dataValidation>
    <dataValidation type="decimal" operator="lessThanOrEqual" allowBlank="1" showInputMessage="1" sqref="D9:O9" xr:uid="{00000000-0002-0000-0000-000005000000}">
      <formula1>10000000</formula1>
    </dataValidation>
    <dataValidation type="decimal" errorStyle="warning" operator="lessThanOrEqual" allowBlank="1" showInputMessage="1" showErrorMessage="1" error="Please enter a number greater than zero" sqref="P12:P17 P20:P44 P56:P61 P47:P51" xr:uid="{804F8EE7-2B0B-46DA-9875-BB1371E4AA2F}">
      <formula1>10000000</formula1>
    </dataValidation>
    <dataValidation allowBlank="1" showInputMessage="1" showErrorMessage="1" prompt="Create Small Business Cash Flow Projection in this worksheet. Enter details in tables named Cash on Hand, Cash Receipts, Expenses, Cash Paid Out, and Other Operational Data " sqref="A1" xr:uid="{91E55EFA-4A23-4AFA-9AAC-6A7ACC776448}"/>
    <dataValidation allowBlank="1" showInputMessage="1" showErrorMessage="1" prompt="Title of this worksheet is in this cell. Enter Company Name in cell below" sqref="B1:P1" xr:uid="{566C09B0-E294-40F1-B0BF-5AB7430AC139}"/>
    <dataValidation allowBlank="1" showInputMessage="1" showErrorMessage="1" prompt="Enter Company Name in this cell, Starting Date in cell C3, and Cash balance alert minimum in cell C4" sqref="B2:P2" xr:uid="{CD64D921-F0AF-4AA9-A6DD-EFD35A9EC410}"/>
    <dataValidation allowBlank="1" showInputMessage="1" showErrorMessage="1" prompt="Enter Starting Date in cell at right" sqref="B3:B4" xr:uid="{1F6A2E6B-9F5B-4777-8484-BD99AC75A5CA}"/>
    <dataValidation allowBlank="1" showInputMessage="1" showErrorMessage="1" prompt="Enter Cash balance alert minimum in cell at right" sqref="B5:B6" xr:uid="{BB0AF17B-827E-4DCC-A0A3-36D2AF9B592B}"/>
    <dataValidation allowBlank="1" showInputMessage="1" showErrorMessage="1" prompt="Enter details in table at right" sqref="B8" xr:uid="{3830027A-6EBE-4F38-85D2-C701F11E6CFA}"/>
    <dataValidation allowBlank="1" showInputMessage="1" showErrorMessage="1" prompt="Enter Cash on hand in beginning of month in cell at right" sqref="B9" xr:uid="{D36564BD-6337-46DD-A1E7-94E630FDAC6F}"/>
    <dataValidation operator="greaterThanOrEqual" allowBlank="1" showInputMessage="1" showErrorMessage="1" error="Please enter a number greater than zero." prompt="Enter Cash on hand in beginning in cell below" sqref="C8" xr:uid="{2334E431-B28A-4AF1-AC6E-9209549B2125}"/>
    <dataValidation allowBlank="1" showInputMessage="1" prompt="Cash on hand is auto calculated for this month in cell below" sqref="D8:O8" xr:uid="{94B28EDD-F55B-4663-BE2E-CCA213201743}"/>
    <dataValidation allowBlank="1" showInputMessage="1" showErrorMessage="1" prompt="Enter details in Cash Receipts table below" sqref="B10" xr:uid="{DF3A80CC-4543-46BA-A64A-F2B21C703A6C}"/>
    <dataValidation allowBlank="1" showInputMessage="1" showErrorMessage="1" prompt="Enter or modify Cash Receipts items in this column under this heading" sqref="B11" xr:uid="{9ED0D7CD-6641-47A4-9A79-A8DF8CE60FFB}"/>
    <dataValidation allowBlank="1" showInputMessage="1" prompt="Enter values for this month in this column under this heading" sqref="D55:O55 E11:O11 D19:O19 D46:O46" xr:uid="{CD0EE526-ACDC-484C-A174-8BC10CBE8E88}"/>
    <dataValidation allowBlank="1" showInputMessage="1" prompt="Total is auto calculated in this column under this heading. Total Cash Receipts and Total Cash Available are auto calculated at the end" sqref="P11" xr:uid="{2BBE8409-69CE-4273-8AD1-C6AEFACB64D0}"/>
    <dataValidation allowBlank="1" showInputMessage="1" showErrorMessage="1" prompt="Enter details in Expenses table below and in Cash Paid Out table starting in cell B46" sqref="B18" xr:uid="{65B94BE2-9355-4B1B-8361-9D9CE86535DE}"/>
    <dataValidation allowBlank="1" showInputMessage="1" showErrorMessage="1" prompt="Enter or modify Cash Paid Out items in this column under this heading" sqref="B19 B46" xr:uid="{BEAAAFD7-D0F9-43D5-86CD-1B5D509474D8}"/>
    <dataValidation allowBlank="1" showInputMessage="1" showErrorMessage="1" prompt="Total is auto calculated in this column under this heading. Subtotal is auto calculated at the end" sqref="P19" xr:uid="{89B3E677-8BA4-4880-9CD5-17A1FD4ADEAB}"/>
    <dataValidation allowBlank="1" showInputMessage="1" showErrorMessage="1" prompt="Total is auto calculated in this column under this heading. Total Cash Paid Out and Cash on hand at the end of month are auto calculated at the end" sqref="P46" xr:uid="{45483346-E341-4465-97C7-BCF61DB0AA30}"/>
    <dataValidation allowBlank="1" showInputMessage="1" showErrorMessage="1" prompt="Enter or modify Other Operating Data items in this column under this heading" sqref="B55" xr:uid="{400A117D-A7AC-4B13-BDC9-7F384693D24D}"/>
    <dataValidation allowBlank="1" showInputMessage="1" showErrorMessage="1" prompt="Enter details in Other Operational Data table below" sqref="B54" xr:uid="{47453186-77C9-4FD0-AF82-0C218D8785B9}"/>
    <dataValidation allowBlank="1" showInputMessage="1" showErrorMessage="1" prompt="Total is auto calculated in this column under this heading" sqref="P55" xr:uid="{29AD6124-437C-48F9-904B-D7BD3A3B4C2B}"/>
    <dataValidation allowBlank="1" showInputMessage="1" sqref="D54:O54" xr:uid="{850D6EE5-2289-46E1-875A-162398F1BDB6}"/>
    <dataValidation operator="lessThanOrEqual" allowBlank="1" showInputMessage="1" showErrorMessage="1" error="Please enter a number greater than zero." sqref="P54" xr:uid="{D2A17DC1-E6CB-4A1C-B917-B2258C4313DD}"/>
    <dataValidation allowBlank="1" showInputMessage="1" showErrorMessage="1" prompt="Enter values for this month in this column under this heading" sqref="D11" xr:uid="{DF34088F-4FDC-4CEC-883D-3907B8512688}"/>
    <dataValidation type="decimal" allowBlank="1" showInputMessage="1" showErrorMessage="1" sqref="D12:O17 D20:O44 D47:O51 D56:O61 C57:C60" xr:uid="{84CAE0E0-3152-4547-A5F1-AF50A835ACC2}">
      <formula1>-10000000</formula1>
      <formula2>10000000</formula2>
    </dataValidation>
  </dataValidations>
  <printOptions horizontalCentered="1"/>
  <pageMargins left="0" right="0" top="0.5" bottom="0.25" header="0" footer="0"/>
  <pageSetup scale="74" orientation="landscape" r:id="rId1"/>
  <headerFooter alignWithMargins="0"/>
  <ignoredErrors>
    <ignoredError sqref="P20:P22 P24:P44" emptyCellReference="1"/>
  </ignoredErrors>
  <legacy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Q38"/>
  <sheetViews>
    <sheetView showGridLines="0" workbookViewId="0">
      <selection activeCell="C1" sqref="C1:C1048576"/>
    </sheetView>
  </sheetViews>
  <sheetFormatPr defaultColWidth="9.33203125" defaultRowHeight="11.25"/>
  <cols>
    <col min="1" max="1" width="9.33203125" style="6"/>
    <col min="2" max="2" width="30.1640625" style="6" bestFit="1" customWidth="1"/>
    <col min="3" max="3" width="9.33203125" style="6"/>
    <col min="4" max="4" width="13.33203125" style="6" bestFit="1" customWidth="1"/>
    <col min="5" max="16384" width="9.33203125" style="6"/>
  </cols>
  <sheetData>
    <row r="2" spans="2:17">
      <c r="B2" s="41" t="s">
        <v>69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2:17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2:17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2:17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2:17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2:17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2:17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2:17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2:17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2:17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2:17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2:17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2:17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2:17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2:17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2:17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2:17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2:17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2:17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2:17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2:17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2:17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2:17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2:17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2:17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2:17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2:17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2:17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2:17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2:17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2:17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7" spans="2:17" ht="12.75">
      <c r="B37" s="67" t="s">
        <v>70</v>
      </c>
      <c r="C37" s="67"/>
      <c r="D37" s="26" t="e" cm="1">
        <f t="array" ref="D37">[0]!Cash_minimum</f>
        <v>#REF!</v>
      </c>
    </row>
    <row r="38" spans="2:17" ht="12.75">
      <c r="B38" s="2"/>
      <c r="C38" s="10"/>
    </row>
  </sheetData>
  <mergeCells count="2">
    <mergeCell ref="B37:C37"/>
    <mergeCell ref="B2:Q35"/>
  </mergeCells>
  <phoneticPr fontId="2" type="noConversion"/>
  <dataValidations count="3">
    <dataValidation allowBlank="1" showInputMessage="1" showErrorMessage="1" prompt="Chart in cell B2 and Cash balance alert minimum in cell D37 are auto updated in this worksheet" sqref="A1" xr:uid="{FF5A3F0E-E72F-4D10-BFB8-8E2EF1C268AD}"/>
    <dataValidation allowBlank="1" showInputMessage="1" showErrorMessage="1" prompt="Cash balance alert minimum is auto updated in cell at right " sqref="B37:C37" xr:uid="{DB1CD747-BA1F-4D62-9366-13DF1A9C2491}"/>
    <dataValidation allowBlank="1" showInputMessage="1" showErrorMessage="1" prompt="Cash balance alert minimum is auto updated in this cell" sqref="D37" xr:uid="{6E9AFAFF-98E5-47F2-B127-CFEA61580944}"/>
  </dataValidation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11029-9263-48A0-82FD-95F7C86A15B2}"/>
</file>

<file path=customXml/itemProps2.xml><?xml version="1.0" encoding="utf-8"?>
<ds:datastoreItem xmlns:ds="http://schemas.openxmlformats.org/officeDocument/2006/customXml" ds:itemID="{CF1D1465-AA96-4DA0-95E9-0CEA48C72333}"/>
</file>

<file path=customXml/itemProps3.xml><?xml version="1.0" encoding="utf-8"?>
<ds:datastoreItem xmlns:ds="http://schemas.openxmlformats.org/officeDocument/2006/customXml" ds:itemID="{16B654FA-6BD7-459E-AAB6-D5337E1F5ACA}"/>
</file>

<file path=customXml/itemProps4.xml><?xml version="1.0" encoding="utf-8"?>
<ds:datastoreItem xmlns:ds="http://schemas.openxmlformats.org/officeDocument/2006/customXml" ds:itemID="{133DD424-FC02-4E74-83F6-36F4774EEDDF}"/>
</file>

<file path=docProps/app.xml><?xml version="1.0" encoding="utf-8"?>
<Properties xmlns="http://schemas.openxmlformats.org/officeDocument/2006/extended-properties" xmlns:vt="http://schemas.openxmlformats.org/officeDocument/2006/docPropsVTypes">
  <Template>TM16410107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Roshawnna Muse</cp:lastModifiedBy>
  <cp:revision/>
  <dcterms:created xsi:type="dcterms:W3CDTF">2019-07-07T23:32:22Z</dcterms:created>
  <dcterms:modified xsi:type="dcterms:W3CDTF">2024-10-14T03:41:28Z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